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17"/>
  <workbookPr/>
  <mc:AlternateContent xmlns:mc="http://schemas.openxmlformats.org/markup-compatibility/2006">
    <mc:Choice Requires="x15">
      <x15ac:absPath xmlns:x15ac="http://schemas.microsoft.com/office/spreadsheetml/2010/11/ac" url="/Users/Teya/Downloads/"/>
    </mc:Choice>
  </mc:AlternateContent>
  <bookViews>
    <workbookView xWindow="0" yWindow="460" windowWidth="28800" windowHeight="16260" tabRatio="500" activeTab="1"/>
  </bookViews>
  <sheets>
    <sheet name="აჭარა" sheetId="2" r:id="rId1"/>
    <sheet name="საქართველო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2" l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<sst xmlns="http://schemas.openxmlformats.org/spreadsheetml/2006/main" count="34" uniqueCount="25">
  <si>
    <t>შინამეურნეობა</t>
  </si>
  <si>
    <t>სულადობა</t>
  </si>
  <si>
    <t>Fiber</t>
  </si>
  <si>
    <t>xDSL</t>
  </si>
  <si>
    <t>Wi-Fi მომხმარებელი</t>
  </si>
  <si>
    <t>Wi-Fi სოფელი</t>
  </si>
  <si>
    <t>Wi-Fi მომხ სოფელში</t>
  </si>
  <si>
    <t>სოფლის რაოდენობა</t>
  </si>
  <si>
    <t>ოჯახები სოფლებში</t>
  </si>
  <si>
    <t>სულადობა სოფლებში</t>
  </si>
  <si>
    <t>1 --- 99</t>
  </si>
  <si>
    <t>ოჯახ</t>
  </si>
  <si>
    <t>სულ</t>
  </si>
  <si>
    <t>100-- 199</t>
  </si>
  <si>
    <t>200 --- მეტი</t>
  </si>
  <si>
    <t>დაუსახლებელი</t>
  </si>
  <si>
    <t xml:space="preserve">აჭარა </t>
  </si>
  <si>
    <t>ID</t>
  </si>
  <si>
    <t>რეგიონი</t>
  </si>
  <si>
    <t xml:space="preserve">(1) აჭარა </t>
  </si>
  <si>
    <t>Column1</t>
  </si>
  <si>
    <t>ოჯახ2</t>
  </si>
  <si>
    <t>სულ3</t>
  </si>
  <si>
    <t>ოჯახ4</t>
  </si>
  <si>
    <t>სულ5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</si>
</sst>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8"/>
      <name val="Arial"/>
    </font>
    <font>
      <sz val="8"/>
      <color rgb="FF000000"/>
      <name val="Sylfaen"/>
    </font>
    <font>
      <sz val="10"/>
      <name val="Arial"/>
    </font>
    <font>
      <sz val="11"/>
      <name val="Arial"/>
    </font>
    <font>
      <sz val="11"/>
      <name val="Sylfaen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3" fillId="0" borderId="0" xfId="0" applyFont="1" applyAlignment="1"/>
    <xf numFmtId="3" fontId="1" fillId="0" borderId="0" xfId="0" applyNumberFormat="1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0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0" fontId="4" fillId="2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3" fontId="5" fillId="0" borderId="0" xfId="0" applyNumberFormat="1" applyFont="1" applyFill="1" applyBorder="1" applyAlignment="1">
      <alignment vertical="top" wrapText="1"/>
    </xf>
  </cellXfs>
  <cellStyles count="1">
    <cellStyle name="Normal" xfId="0" builtinId="0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bgColor auto="1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bgColor auto="1"/>
        </patternFill>
      </fill>
      <alignment horizontal="general" vertical="bottom" textRotation="0" wrapText="0" indent="0" justifyLastLine="0" shrinkToFit="0" readingOrder="0"/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#,##0"/>
      <fill>
        <patternFill patternType="none"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0000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70AD47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70AD47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70AD47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FF00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FF00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FF00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5050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EA9999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FF5050"/>
          <bgColor auto="1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</font>
      <fill>
        <patternFill patternType="none">
          <bgColor auto="1"/>
        </patternFill>
      </fill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0" formatCode="#,##0"/>
      <fill>
        <patternFill patternType="none">
          <fgColor rgb="FF5B9BD5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Sylfaen"/>
        <scheme val="none"/>
      </font>
      <numFmt numFmtId="3" formatCode="#,##0"/>
      <fill>
        <patternFill patternType="none">
          <fgColor rgb="FF5B9BD5"/>
          <bgColor auto="1"/>
        </patternFill>
      </fill>
      <alignment horizontal="general" vertical="top" textRotation="0" wrapText="1" indent="0" justifyLastLine="0" shrinkToFit="0" readingOrder="0"/>
    </dxf>
    <dxf>
      <border outline="0">
        <right style="thin">
          <color rgb="FFCDCDCD"/>
        </right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ables/table1.xml><?xml version="1.0" encoding="utf-8"?>
<table xmlns="http://schemas.openxmlformats.org/spreadsheetml/2006/main" id="1" name="Table1" displayName="Table1" ref="A1:W2" totalsRowShown="0" headerRowDxfId="37" dataDxfId="36" tableBorderDxfId="35">
  <autoFilter ref="A1:W2"/>
  <tableColumns count="23">
    <tableColumn id="1" name="ID" dataDxfId="34"/>
    <tableColumn id="2" name="რეგიონი" dataDxfId="33">
      <calculatedColumnFormula>CONCATENATE("(",A2,") ",C2)</calculatedColumnFormula>
    </tableColumn>
    <tableColumn id="3" name="Column1" dataDxfId="32"/>
    <tableColumn id="4" name="შინამეურნეობა" dataDxfId="31"/>
    <tableColumn id="5" name="სულადობა" dataDxfId="30"/>
    <tableColumn id="6" name="Fiber" dataDxfId="29"/>
    <tableColumn id="7" name="xDSL" dataDxfId="28"/>
    <tableColumn id="8" name="Wi-Fi მომხმარებელი" dataDxfId="27"/>
    <tableColumn id="9" name="Wi-Fi სოფელი" dataDxfId="26"/>
    <tableColumn id="10" name="Wi-Fi მომხ სოფელში" dataDxfId="25"/>
    <tableColumn id="11" name="სოფლის რაოდენობა" dataDxfId="24"/>
    <tableColumn id="12" name="ოჯახები სოფლებში" dataDxfId="23"/>
    <tableColumn id="13" name="სულადობა სოფლებში" dataDxfId="22"/>
    <tableColumn id="14" name="1 --- 99" dataDxfId="21"/>
    <tableColumn id="15" name="ოჯახ" dataDxfId="20"/>
    <tableColumn id="16" name="სულ" dataDxfId="19"/>
    <tableColumn id="17" name="100-- 199" dataDxfId="18"/>
    <tableColumn id="18" name="ოჯახ2" dataDxfId="17"/>
    <tableColumn id="19" name="სულ3" dataDxfId="16"/>
    <tableColumn id="20" name="200 --- მეტი" dataDxfId="15"/>
    <tableColumn id="21" name="ოჯახ4" dataDxfId="14"/>
    <tableColumn id="22" name="სულ5" dataDxfId="13"/>
    <tableColumn id="23" name="დაუსახლებელი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I2" totalsRowShown="0" headerRowDxfId="5" dataDxfId="11" tableBorderDxfId="10">
  <autoFilter ref="A1:I2"/>
  <tableColumns count="9">
    <tableColumn id="1" name="რეგიონი" dataDxfId="8"/>
    <tableColumn id="2" name="Column1" dataDxfId="7">
      <calculatedColumnFormula>VLOOKUP(Table2[რეგიონი],Table1[[#All],[რეგიონი]:[დაუსახლებელი]],2,FALSE)</calculatedColumnFormula>
    </tableColumn>
    <tableColumn id="3" name="შინამეურნეობა" dataDxfId="6">
      <calculatedColumnFormula>VLOOKUP(Table2[რეგიონი],Table1[[#All],[რეგიონი]:[დაუსახლებელი]],3,FALSE)</calculatedColumnFormula>
    </tableColumn>
    <tableColumn id="4" name="სულადობა" dataDxfId="4">
      <calculatedColumnFormula>VLOOKUP(Table2[რეგიონი],Table1[[#All],[რეგიონი]:[დაუსახლებელი]],4,FALSE)</calculatedColumnFormula>
    </tableColumn>
    <tableColumn id="5" name="Fiber" dataDxfId="3">
      <calculatedColumnFormula>VLOOKUP(Table2[რეგიონი],Table1[[#All],[რეგიონი]:[დაუსახლებელი]],5,FALSE)</calculatedColumnFormula>
    </tableColumn>
    <tableColumn id="6" name="xDSL" dataDxfId="9">
      <calculatedColumnFormula>VLOOKUP(Table2[რეგიონი],Table1[[#All],[რეგიონი]:[დაუსახლებელი]],6,FALSE)</calculatedColumnFormula>
    </tableColumn>
    <tableColumn id="7" name="Wi-Fi მომხმარებელი" dataDxfId="2">
      <calculatedColumnFormula>VLOOKUP(Table2[რეგიონი],Table1[[#All],[რეგიონი]:[დაუსახლებელი]],7,FALSE)</calculatedColumnFormula>
    </tableColumn>
    <tableColumn id="8" name="Wi-Fi სოფელი" dataDxfId="1">
      <calculatedColumnFormula>VLOOKUP(Table2[რეგიონი],Table1[[#All],[რეგიონი]:[დაუსახლებელი]],8,FALSE)</calculatedColumnFormula>
    </tableColumn>
    <tableColumn id="9" name="Wi-Fi მომხ სოფელში" dataDxfId="0">
      <calculatedColumnFormula>VLOOKUP(Table2[რეგიონი],Table1[[#All],[რეგიონი]:[დაუსახლებელი]],9,FALSE)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zoomScale="120" zoomScaleNormal="120" zoomScalePageLayoutView="12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2" sqref="E12"/>
    </sheetView>
  </sheetViews>
  <sheetFormatPr baseColWidth="10" defaultColWidth="14.5" defaultRowHeight="15.75" customHeight="1" x14ac:dyDescent="0.15"/>
  <cols>
    <col min="1" max="1" width="4.6640625" customWidth="1"/>
    <col min="2" max="2" width="9.5" customWidth="1"/>
    <col min="3" max="3" width="9" customWidth="1"/>
    <col min="4" max="4" width="12.33203125" customWidth="1"/>
    <col min="5" max="5" width="9.5" customWidth="1"/>
    <col min="6" max="6" width="6" customWidth="1"/>
    <col min="7" max="7" width="5.83203125" customWidth="1"/>
    <col min="8" max="8" width="13.33203125" customWidth="1"/>
    <col min="9" max="9" width="9.83203125" customWidth="1"/>
    <col min="10" max="10" width="10.83203125" customWidth="1"/>
    <col min="11" max="11" width="12.33203125" customWidth="1"/>
    <col min="12" max="12" width="9.83203125" customWidth="1"/>
    <col min="13" max="13" width="12.1640625" customWidth="1"/>
    <col min="14" max="14" width="7.1640625" customWidth="1"/>
    <col min="15" max="15" width="6.6640625" customWidth="1"/>
    <col min="16" max="16" width="6.5" customWidth="1"/>
    <col min="17" max="17" width="8.5" customWidth="1"/>
    <col min="18" max="18" width="7.33203125" customWidth="1"/>
    <col min="19" max="19" width="7.1640625" customWidth="1"/>
    <col min="20" max="20" width="10.5" customWidth="1"/>
    <col min="21" max="21" width="7.33203125" customWidth="1"/>
    <col min="22" max="22" width="7.1640625" customWidth="1"/>
    <col min="23" max="23" width="14.5" customWidth="1"/>
  </cols>
  <sheetData>
    <row r="1" spans="1:28" ht="70" customHeight="1" x14ac:dyDescent="0.15">
      <c r="A1" s="8" t="s">
        <v>17</v>
      </c>
      <c r="B1" s="8" t="s">
        <v>18</v>
      </c>
      <c r="C1" s="2" t="s">
        <v>20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21</v>
      </c>
      <c r="S1" s="3" t="s">
        <v>22</v>
      </c>
      <c r="T1" s="3" t="s">
        <v>14</v>
      </c>
      <c r="U1" s="3" t="s">
        <v>23</v>
      </c>
      <c r="V1" s="3" t="s">
        <v>24</v>
      </c>
      <c r="W1" s="3" t="s">
        <v>15</v>
      </c>
      <c r="X1" s="1"/>
      <c r="Y1" s="1"/>
      <c r="Z1" s="1"/>
      <c r="AA1" s="1"/>
      <c r="AB1" s="1"/>
    </row>
    <row r="2" spans="1:28" ht="15.75" customHeight="1" x14ac:dyDescent="0.15">
      <c r="A2" s="4">
        <v>1</v>
      </c>
      <c r="B2" s="4" t="str">
        <f>CONCATENATE("(",A2,") ",C2)</f>
        <v xml:space="preserve">(1) აჭარა </v>
      </c>
      <c r="C2" s="5" t="s">
        <v>16</v>
      </c>
      <c r="D2" s="6">
        <v>83782</v>
      </c>
      <c r="E2" s="6">
        <v>333717</v>
      </c>
      <c r="F2" s="6">
        <v>24834</v>
      </c>
      <c r="G2" s="6">
        <v>15870</v>
      </c>
      <c r="H2" s="6">
        <v>4132</v>
      </c>
      <c r="I2" s="6">
        <v>49</v>
      </c>
      <c r="J2" s="6">
        <v>2028</v>
      </c>
      <c r="K2" s="6">
        <v>322</v>
      </c>
      <c r="L2" s="6">
        <v>33619</v>
      </c>
      <c r="M2" s="6">
        <v>149162</v>
      </c>
      <c r="N2" s="6">
        <v>46</v>
      </c>
      <c r="O2" s="6">
        <v>626</v>
      </c>
      <c r="P2" s="6">
        <v>2618</v>
      </c>
      <c r="Q2" s="6">
        <v>78</v>
      </c>
      <c r="R2" s="6">
        <v>2620</v>
      </c>
      <c r="S2" s="6">
        <v>11537</v>
      </c>
      <c r="T2" s="6">
        <v>195</v>
      </c>
      <c r="U2" s="6">
        <v>30373</v>
      </c>
      <c r="V2" s="6">
        <v>135007</v>
      </c>
      <c r="W2" s="6">
        <v>3</v>
      </c>
      <c r="X2" s="1"/>
      <c r="Y2" s="1"/>
      <c r="Z2" s="1"/>
      <c r="AA2" s="1"/>
      <c r="AB2" s="1"/>
    </row>
    <row r="3" spans="1:28" ht="15.75" customHeight="1" x14ac:dyDescent="0.1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customHeight="1" x14ac:dyDescent="0.1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customHeight="1" x14ac:dyDescent="0.1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zoomScale="120" zoomScaleNormal="120" zoomScalePageLayoutView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8" sqref="C8"/>
    </sheetView>
  </sheetViews>
  <sheetFormatPr baseColWidth="10" defaultColWidth="14.5" defaultRowHeight="15.75" customHeight="1" x14ac:dyDescent="0.15"/>
  <cols>
    <col min="1" max="1" width="26.83203125" customWidth="1"/>
    <col min="2" max="2" width="12" customWidth="1"/>
    <col min="3" max="3" width="15.33203125" customWidth="1"/>
    <col min="4" max="4" width="13" customWidth="1"/>
    <col min="5" max="5" width="9.83203125" customWidth="1"/>
    <col min="6" max="6" width="10.5" customWidth="1"/>
    <col min="7" max="7" width="15.1640625" customWidth="1"/>
    <col min="8" max="8" width="9.83203125" customWidth="1"/>
    <col min="9" max="9" width="12" customWidth="1"/>
  </cols>
  <sheetData>
    <row r="1" spans="1:9" ht="74" customHeight="1" x14ac:dyDescent="0.15">
      <c r="A1" s="11" t="s">
        <v>18</v>
      </c>
      <c r="B1" s="12" t="s">
        <v>20</v>
      </c>
      <c r="C1" s="13" t="s">
        <v>0</v>
      </c>
      <c r="D1" s="13" t="s">
        <v>1</v>
      </c>
      <c r="E1" s="13" t="s">
        <v>2</v>
      </c>
      <c r="F1" s="13" t="s">
        <v>3</v>
      </c>
      <c r="G1" s="13" t="s">
        <v>4</v>
      </c>
      <c r="H1" s="13" t="s">
        <v>5</v>
      </c>
      <c r="I1" s="13" t="s">
        <v>6</v>
      </c>
    </row>
    <row r="2" spans="1:9" ht="15.75" customHeight="1" x14ac:dyDescent="0.15">
      <c r="A2" s="9" t="s">
        <v>19</v>
      </c>
      <c r="B2" s="7" t="str">
        <f>VLOOKUP(Table2[რეგიონი],Table1[[#All],[რეგიონი]:[დაუსახლებელი]],2,FALSE)</f>
        <v xml:space="preserve">აჭარა </v>
      </c>
      <c r="C2" s="10">
        <f>VLOOKUP(Table2[რეგიონი],Table1[[#All],[რეგიონი]:[დაუსახლებელი]],3,FALSE)</f>
        <v>83782</v>
      </c>
      <c r="D2" s="10">
        <f>VLOOKUP(Table2[რეგიონი],Table1[[#All],[რეგიონი]:[დაუსახლებელი]],4,FALSE)</f>
        <v>333717</v>
      </c>
      <c r="E2" s="10">
        <f>VLOOKUP(Table2[რეგიონი],Table1[[#All],[რეგიონი]:[დაუსახლებელი]],5,FALSE)</f>
        <v>24834</v>
      </c>
      <c r="F2" s="10">
        <f>VLOOKUP(Table2[რეგიონი],Table1[[#All],[რეგიონი]:[დაუსახლებელი]],6,FALSE)</f>
        <v>15870</v>
      </c>
      <c r="G2" s="10">
        <f>VLOOKUP(Table2[რეგიონი],Table1[[#All],[რეგიონი]:[დაუსახლებელი]],7,FALSE)</f>
        <v>4132</v>
      </c>
      <c r="H2" s="10">
        <f>VLOOKUP(Table2[რეგიონი],Table1[[#All],[რეგიონი]:[დაუსახლებელი]],8,FALSE)</f>
        <v>49</v>
      </c>
      <c r="I2" s="10">
        <f>VLOOKUP(Table2[რეგიონი],Table1[[#All],[რეგიონი]:[დაუსახლებელი]],9,FALSE)</f>
        <v>2028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აჭარა!$B2:$B100</xm:f>
          </x14:formula1>
          <xm:sqref>A2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აჭარა</vt:lpstr>
      <vt:lpstr>საქართველო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2017-05-12T03:56:31Z</dcterms:modified>
</cp:coreProperties>
</file>